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L:\РОЗДРІБ\2024\ЗМІНИ В ПРОДУКТИ - ЗМІНИ В СТРАТЕГІЮ 09.2024\САЙТ\"/>
    </mc:Choice>
  </mc:AlternateContent>
  <xr:revisionPtr revIDLastSave="0" documentId="13_ncr:1_{3E5CFC34-AAF0-461D-A0BE-C8D783853435}" xr6:coauthVersionLast="36" xr6:coauthVersionMax="47" xr10:uidLastSave="{00000000-0000-0000-0000-000000000000}"/>
  <bookViews>
    <workbookView xWindow="0" yWindow="0" windowWidth="23040" windowHeight="8772" xr2:uid="{00000000-000D-0000-FFFF-FFFF00000000}"/>
  </bookViews>
  <sheets>
    <sheet name="Овердрафт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3" i="1" l="1"/>
  <c r="N14" i="1" s="1"/>
  <c r="G16" i="1" l="1"/>
  <c r="I15" i="1" l="1"/>
  <c r="E39" i="1" l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16" i="1"/>
  <c r="H15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16" i="1"/>
  <c r="N16" i="1" l="1"/>
  <c r="F16" i="1"/>
  <c r="I16" i="1" s="1"/>
  <c r="H16" i="1"/>
  <c r="H17" i="1" l="1"/>
  <c r="F18" i="1" s="1"/>
  <c r="F17" i="1"/>
  <c r="I17" i="1" s="1"/>
  <c r="H18" i="1" l="1"/>
  <c r="F19" i="1" s="1"/>
  <c r="I18" i="1"/>
  <c r="H19" i="1" l="1"/>
  <c r="F20" i="1" s="1"/>
  <c r="I19" i="1"/>
  <c r="I20" i="1" l="1"/>
  <c r="H20" i="1"/>
  <c r="H21" i="1" l="1"/>
  <c r="F21" i="1"/>
  <c r="I21" i="1" l="1"/>
  <c r="H22" i="1"/>
  <c r="F22" i="1"/>
  <c r="I22" i="1" s="1"/>
  <c r="F23" i="1" l="1"/>
  <c r="I23" i="1" s="1"/>
  <c r="H23" i="1"/>
  <c r="H24" i="1" l="1"/>
  <c r="F24" i="1"/>
  <c r="I24" i="1" l="1"/>
  <c r="H25" i="1"/>
  <c r="F25" i="1"/>
  <c r="I25" i="1" s="1"/>
  <c r="F26" i="1" l="1"/>
  <c r="I26" i="1" s="1"/>
  <c r="H26" i="1"/>
  <c r="F27" i="1" l="1"/>
  <c r="I27" i="1" s="1"/>
  <c r="H27" i="1"/>
  <c r="F28" i="1" l="1"/>
  <c r="I28" i="1" s="1"/>
  <c r="H28" i="1"/>
  <c r="H29" i="1" l="1"/>
  <c r="F29" i="1"/>
  <c r="I29" i="1" s="1"/>
  <c r="F30" i="1" l="1"/>
  <c r="I30" i="1" s="1"/>
  <c r="H30" i="1"/>
  <c r="F31" i="1" l="1"/>
  <c r="I31" i="1" s="1"/>
  <c r="H31" i="1"/>
  <c r="F32" i="1" l="1"/>
  <c r="I32" i="1" s="1"/>
  <c r="H32" i="1"/>
  <c r="F33" i="1" l="1"/>
  <c r="I33" i="1" s="1"/>
  <c r="H33" i="1"/>
  <c r="F34" i="1" l="1"/>
  <c r="I34" i="1" s="1"/>
  <c r="H34" i="1"/>
  <c r="F35" i="1" l="1"/>
  <c r="I35" i="1" s="1"/>
  <c r="H35" i="1"/>
  <c r="F36" i="1" l="1"/>
  <c r="I36" i="1" s="1"/>
  <c r="H36" i="1"/>
  <c r="H37" i="1" l="1"/>
  <c r="F37" i="1"/>
  <c r="I37" i="1" s="1"/>
  <c r="H38" i="1" l="1"/>
  <c r="F38" i="1"/>
  <c r="I38" i="1" s="1"/>
  <c r="H39" i="1" l="1"/>
  <c r="F39" i="1"/>
  <c r="I39" i="1" l="1"/>
  <c r="G8" i="1" s="1"/>
  <c r="G11" i="1"/>
  <c r="G10" i="1"/>
  <c r="G9" i="1" l="1"/>
  <c r="N1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Oleg</author>
  </authors>
  <commentList>
    <comment ref="G3" authorId="0" shapeId="0" xr:uid="{00000000-0006-0000-0000-000001000000}">
      <text>
        <r>
          <rPr>
            <sz val="9"/>
            <color indexed="81"/>
            <rFont val="Tahoma"/>
            <family val="2"/>
            <charset val="204"/>
          </rPr>
          <t>Оберіть бажану суму кредиту (ліміту овердрафту) від 5 000грн. до 100 000грн.</t>
        </r>
      </text>
    </comment>
  </commentList>
</comments>
</file>

<file path=xl/sharedStrings.xml><?xml version="1.0" encoding="utf-8"?>
<sst xmlns="http://schemas.openxmlformats.org/spreadsheetml/2006/main" count="31" uniqueCount="29">
  <si>
    <t>Кількість днів</t>
  </si>
  <si>
    <t>Дата</t>
  </si>
  <si>
    <t>Термін кредитування, місяців</t>
  </si>
  <si>
    <t>Сума (ліміт) овердрафту, гривень</t>
  </si>
  <si>
    <t>Спосіб використання кредиту (ліміту)</t>
  </si>
  <si>
    <t>в кінці терміну кредитування</t>
  </si>
  <si>
    <t>Погашення основної заборгованості (тіла кредиту)</t>
  </si>
  <si>
    <t>Сума платежу за розрахунковий період, гривень</t>
  </si>
  <si>
    <t>зняття готівки</t>
  </si>
  <si>
    <t>розрахунок в торгово-сервісній мережі</t>
  </si>
  <si>
    <t>Сплата процентів, гривень</t>
  </si>
  <si>
    <t>Платіж по тілу кредиту, гривень</t>
  </si>
  <si>
    <t>Комісія за зняття готівки, гривень</t>
  </si>
  <si>
    <t>Залишок кредиту, гривень</t>
  </si>
  <si>
    <t>Орієнтовний графік погашення</t>
  </si>
  <si>
    <t>Реальна річна процентна ставка, відсотків річних</t>
  </si>
  <si>
    <t>Загальні витрати за споживчим кредитом, гривень</t>
  </si>
  <si>
    <t>Загальна вартість кредиту для клієнта, гривень</t>
  </si>
  <si>
    <t>Період (місяць)</t>
  </si>
  <si>
    <t>щомісячно, рівними частинами</t>
  </si>
  <si>
    <t>Процентна ставка, відсотків річних</t>
  </si>
  <si>
    <t xml:space="preserve">Безкоштовна гаряча лінія АТ АКБ "Львів"
0 800 505 848
</t>
  </si>
  <si>
    <t xml:space="preserve">Денна процентна ставка, відсотків річних </t>
  </si>
  <si>
    <t>поточний день</t>
  </si>
  <si>
    <t>перший день місяця</t>
  </si>
  <si>
    <t>всього днів</t>
  </si>
  <si>
    <t>денна ставка</t>
  </si>
  <si>
    <t>Застереження: 
- при розрахунку використано припущення, що кредит буде погашено після завершення пільгового періоду;
- наведені обчислення реальної річної процентної ставки та орієнтовної загальної вартості кредиту для споживача є репрезентативними та базуються на обраних споживачем умовах кредитування і на припущенні, що договір про споживчий кредит залишатиметься дійсним протягом погодженого строку, а кредитодавець і споживач виконають свої обов'язки на умовах та у строки, визначені в договорі;
- реальна річна процентна ставка обчислена на основі припущення, що процентна ставка та інші платежі за послуги кредитодавця залишатимуться незмінними та застосовуватимуться протягом строку дії договору про споживчий кредит.</t>
  </si>
  <si>
    <t>Калькулятор до продукту "Овердрафт ФО"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</si>
</sst>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 ;[Red]\-#,##0.00\ "/>
    <numFmt numFmtId="165" formatCode="0.00000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sz val="11"/>
      <color rgb="FF003E51"/>
      <name val="Calibri"/>
      <family val="2"/>
      <charset val="204"/>
      <scheme val="minor"/>
    </font>
    <font>
      <b/>
      <sz val="11"/>
      <color rgb="FF003E5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AEAEA"/>
        <bgColor indexed="64"/>
      </patternFill>
    </fill>
    <fill>
      <patternFill patternType="solid">
        <fgColor rgb="FFAC145A"/>
        <bgColor indexed="64"/>
      </patternFill>
    </fill>
  </fills>
  <borders count="12">
    <border>
      <left/>
      <right/>
      <top/>
      <bottom/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 applyProtection="1">
      <protection hidden="1"/>
    </xf>
    <xf numFmtId="10" fontId="0" fillId="0" borderId="0" xfId="0" applyNumberFormat="1" applyProtection="1">
      <protection hidden="1"/>
    </xf>
    <xf numFmtId="0" fontId="0" fillId="0" borderId="0" xfId="0" applyAlignment="1" applyProtection="1">
      <alignment wrapText="1"/>
      <protection hidden="1"/>
    </xf>
    <xf numFmtId="0" fontId="0" fillId="0" borderId="2" xfId="0" applyBorder="1" applyAlignment="1" applyProtection="1">
      <alignment wrapText="1"/>
      <protection hidden="1"/>
    </xf>
    <xf numFmtId="0" fontId="1" fillId="3" borderId="3" xfId="0" applyFont="1" applyFill="1" applyBorder="1" applyAlignment="1" applyProtection="1">
      <alignment horizontal="center" vertical="top" wrapText="1"/>
      <protection hidden="1"/>
    </xf>
    <xf numFmtId="0" fontId="4" fillId="0" borderId="2" xfId="0" applyFont="1" applyBorder="1" applyProtection="1">
      <protection hidden="1"/>
    </xf>
    <xf numFmtId="14" fontId="4" fillId="0" borderId="3" xfId="0" applyNumberFormat="1" applyFont="1" applyBorder="1" applyProtection="1">
      <protection hidden="1"/>
    </xf>
    <xf numFmtId="0" fontId="4" fillId="0" borderId="3" xfId="0" applyFont="1" applyBorder="1" applyProtection="1">
      <protection hidden="1"/>
    </xf>
    <xf numFmtId="0" fontId="4" fillId="0" borderId="4" xfId="0" applyFont="1" applyBorder="1" applyProtection="1">
      <protection hidden="1"/>
    </xf>
    <xf numFmtId="4" fontId="4" fillId="0" borderId="4" xfId="0" applyNumberFormat="1" applyFont="1" applyBorder="1" applyProtection="1">
      <protection hidden="1"/>
    </xf>
    <xf numFmtId="1" fontId="4" fillId="0" borderId="3" xfId="0" applyNumberFormat="1" applyFont="1" applyBorder="1" applyProtection="1">
      <protection hidden="1"/>
    </xf>
    <xf numFmtId="0" fontId="1" fillId="3" borderId="4" xfId="0" applyFont="1" applyFill="1" applyBorder="1" applyAlignment="1" applyProtection="1">
      <alignment horizontal="center" vertical="top" wrapText="1"/>
      <protection hidden="1"/>
    </xf>
    <xf numFmtId="0" fontId="4" fillId="0" borderId="0" xfId="0" applyFont="1" applyAlignment="1" applyProtection="1">
      <alignment horizontal="justify" vertical="center" wrapText="1"/>
      <protection hidden="1"/>
    </xf>
    <xf numFmtId="4" fontId="0" fillId="0" borderId="0" xfId="0" applyNumberFormat="1" applyProtection="1">
      <protection hidden="1"/>
    </xf>
    <xf numFmtId="164" fontId="0" fillId="0" borderId="0" xfId="0" applyNumberFormat="1" applyProtection="1">
      <protection hidden="1"/>
    </xf>
    <xf numFmtId="14" fontId="0" fillId="0" borderId="0" xfId="0" applyNumberFormat="1" applyProtection="1">
      <protection hidden="1"/>
    </xf>
    <xf numFmtId="1" fontId="0" fillId="0" borderId="0" xfId="0" applyNumberFormat="1" applyProtection="1">
      <protection hidden="1"/>
    </xf>
    <xf numFmtId="165" fontId="0" fillId="0" borderId="0" xfId="0" applyNumberFormat="1" applyProtection="1">
      <protection hidden="1"/>
    </xf>
    <xf numFmtId="0" fontId="2" fillId="3" borderId="5" xfId="0" applyFont="1" applyFill="1" applyBorder="1" applyAlignment="1" applyProtection="1">
      <alignment horizontal="left"/>
      <protection hidden="1"/>
    </xf>
    <xf numFmtId="0" fontId="2" fillId="3" borderId="1" xfId="0" applyFont="1" applyFill="1" applyBorder="1" applyAlignment="1" applyProtection="1">
      <alignment horizontal="left"/>
      <protection hidden="1"/>
    </xf>
    <xf numFmtId="0" fontId="0" fillId="0" borderId="0" xfId="0" applyAlignment="1" applyProtection="1">
      <alignment horizontal="center"/>
      <protection hidden="1"/>
    </xf>
    <xf numFmtId="4" fontId="4" fillId="2" borderId="1" xfId="0" applyNumberFormat="1" applyFont="1" applyFill="1" applyBorder="1" applyAlignment="1" applyProtection="1">
      <alignment horizontal="center"/>
      <protection locked="0" hidden="1"/>
    </xf>
    <xf numFmtId="4" fontId="4" fillId="2" borderId="6" xfId="0" applyNumberFormat="1" applyFont="1" applyFill="1" applyBorder="1" applyAlignment="1" applyProtection="1">
      <alignment horizontal="center"/>
      <protection locked="0" hidden="1"/>
    </xf>
    <xf numFmtId="10" fontId="4" fillId="2" borderId="1" xfId="0" applyNumberFormat="1" applyFont="1" applyFill="1" applyBorder="1" applyAlignment="1" applyProtection="1">
      <alignment horizontal="center"/>
      <protection locked="0" hidden="1"/>
    </xf>
    <xf numFmtId="10" fontId="4" fillId="2" borderId="6" xfId="0" applyNumberFormat="1" applyFont="1" applyFill="1" applyBorder="1" applyAlignment="1" applyProtection="1">
      <alignment horizontal="center"/>
      <protection locked="0" hidden="1"/>
    </xf>
    <xf numFmtId="0" fontId="5" fillId="0" borderId="0" xfId="0" applyFont="1" applyAlignment="1" applyProtection="1">
      <alignment horizontal="center" vertical="center"/>
      <protection hidden="1"/>
    </xf>
    <xf numFmtId="0" fontId="4" fillId="0" borderId="0" xfId="0" applyFont="1" applyAlignment="1" applyProtection="1">
      <alignment horizontal="center" vertical="center" wrapText="1"/>
      <protection hidden="1"/>
    </xf>
    <xf numFmtId="0" fontId="4" fillId="0" borderId="0" xfId="0" applyFont="1" applyAlignment="1" applyProtection="1">
      <alignment horizontal="center" vertical="center"/>
      <protection hidden="1"/>
    </xf>
    <xf numFmtId="0" fontId="4" fillId="0" borderId="5" xfId="0" applyFont="1" applyBorder="1" applyAlignment="1" applyProtection="1">
      <alignment horizontal="justify" vertical="center" wrapText="1"/>
      <protection hidden="1"/>
    </xf>
    <xf numFmtId="0" fontId="4" fillId="0" borderId="1" xfId="0" applyFont="1" applyBorder="1" applyAlignment="1" applyProtection="1">
      <alignment horizontal="justify" vertical="center" wrapText="1"/>
      <protection hidden="1"/>
    </xf>
    <xf numFmtId="0" fontId="4" fillId="0" borderId="6" xfId="0" applyFont="1" applyBorder="1" applyAlignment="1" applyProtection="1">
      <alignment horizontal="justify" vertical="center" wrapText="1"/>
      <protection hidden="1"/>
    </xf>
    <xf numFmtId="9" fontId="4" fillId="0" borderId="1" xfId="0" applyNumberFormat="1" applyFont="1" applyBorder="1" applyAlignment="1" applyProtection="1">
      <alignment horizontal="center"/>
      <protection hidden="1"/>
    </xf>
    <xf numFmtId="9" fontId="4" fillId="0" borderId="6" xfId="0" applyNumberFormat="1" applyFont="1" applyBorder="1" applyAlignment="1" applyProtection="1">
      <alignment horizontal="center"/>
      <protection hidden="1"/>
    </xf>
    <xf numFmtId="0" fontId="4" fillId="0" borderId="1" xfId="0" applyFont="1" applyBorder="1" applyAlignment="1" applyProtection="1">
      <alignment horizontal="center"/>
      <protection hidden="1"/>
    </xf>
    <xf numFmtId="0" fontId="4" fillId="0" borderId="6" xfId="0" applyFont="1" applyBorder="1" applyAlignment="1" applyProtection="1">
      <alignment horizontal="center"/>
      <protection hidden="1"/>
    </xf>
    <xf numFmtId="10" fontId="4" fillId="0" borderId="1" xfId="0" applyNumberFormat="1" applyFont="1" applyBorder="1" applyAlignment="1" applyProtection="1">
      <alignment horizontal="center"/>
      <protection hidden="1"/>
    </xf>
    <xf numFmtId="10" fontId="4" fillId="0" borderId="6" xfId="0" applyNumberFormat="1" applyFont="1" applyBorder="1" applyAlignment="1" applyProtection="1">
      <alignment horizontal="center"/>
      <protection hidden="1"/>
    </xf>
    <xf numFmtId="4" fontId="4" fillId="0" borderId="1" xfId="0" applyNumberFormat="1" applyFont="1" applyBorder="1" applyAlignment="1" applyProtection="1">
      <alignment horizontal="center"/>
      <protection hidden="1"/>
    </xf>
    <xf numFmtId="4" fontId="4" fillId="0" borderId="6" xfId="0" applyNumberFormat="1" applyFont="1" applyBorder="1" applyAlignment="1" applyProtection="1">
      <alignment horizontal="center"/>
      <protection hidden="1"/>
    </xf>
    <xf numFmtId="0" fontId="4" fillId="0" borderId="0" xfId="0" applyFont="1" applyAlignment="1" applyProtection="1">
      <alignment horizontal="center"/>
      <protection hidden="1"/>
    </xf>
    <xf numFmtId="0" fontId="2" fillId="3" borderId="7" xfId="0" applyFont="1" applyFill="1" applyBorder="1" applyAlignment="1" applyProtection="1">
      <alignment horizontal="left"/>
      <protection hidden="1"/>
    </xf>
    <xf numFmtId="0" fontId="2" fillId="3" borderId="8" xfId="0" applyFont="1" applyFill="1" applyBorder="1" applyAlignment="1" applyProtection="1">
      <alignment horizontal="left"/>
      <protection hidden="1"/>
    </xf>
    <xf numFmtId="0" fontId="2" fillId="3" borderId="9" xfId="0" applyFont="1" applyFill="1" applyBorder="1" applyAlignment="1" applyProtection="1">
      <alignment horizontal="left"/>
      <protection hidden="1"/>
    </xf>
    <xf numFmtId="10" fontId="4" fillId="0" borderId="10" xfId="0" applyNumberFormat="1" applyFont="1" applyBorder="1" applyAlignment="1" applyProtection="1">
      <alignment horizontal="center"/>
      <protection hidden="1"/>
    </xf>
    <xf numFmtId="10" fontId="4" fillId="0" borderId="8" xfId="0" applyNumberFormat="1" applyFont="1" applyBorder="1" applyAlignment="1" applyProtection="1">
      <alignment horizontal="center"/>
      <protection hidden="1"/>
    </xf>
    <xf numFmtId="10" fontId="4" fillId="0" borderId="11" xfId="0" applyNumberFormat="1" applyFont="1" applyBorder="1" applyAlignment="1" applyProtection="1">
      <alignment horizontal="center"/>
      <protection hidden="1"/>
    </xf>
  </cellXfs>
  <cellStyles count="1">
    <cellStyle name="Звичайний" xfId="0" builtinId="0"/>
  </cellStyles>
  <dxfs count="0"/>
  <tableStyles count="0" defaultTableStyle="TableStyleMedium2" defaultPivotStyle="PivotStyleLight16"/>
  <colors>
    <mruColors>
      <color rgb="FF003E51"/>
      <color rgb="FFAC145A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38100</xdr:colOff>
      <xdr:row>0</xdr:row>
      <xdr:rowOff>44451</xdr:rowOff>
    </xdr:from>
    <xdr:to>
      <xdr:col>4</xdr:col>
      <xdr:colOff>764540</xdr:colOff>
      <xdr:row>1</xdr:row>
      <xdr:rowOff>147847</xdr:rowOff>
    </xdr:to>
    <xdr:pic>
      <xdr:nvPicPr>
        <xdr:cNvPr id="2" name="Рисунок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59050" y="44451"/>
          <a:ext cx="1720850" cy="2875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EU44"/>
  <sheetViews>
    <sheetView showGridLines="0" tabSelected="1" topLeftCell="D1" zoomScaleNormal="100" zoomScaleSheetLayoutView="100" workbookViewId="0">
      <selection activeCell="AI8" sqref="AI8"/>
    </sheetView>
  </sheetViews>
  <sheetFormatPr defaultColWidth="8.5546875" defaultRowHeight="14.4" x14ac:dyDescent="0.3"/>
  <cols>
    <col min="1" max="1" width="8.21875" hidden="1" customWidth="1"/>
    <col min="2" max="2" width="10.109375" style="1" hidden="1" customWidth="1"/>
    <col min="3" max="3" width="8.44140625" style="1" hidden="1" customWidth="1"/>
    <col min="4" max="4" width="14.33203125" style="1" customWidth="1"/>
    <col min="5" max="5" width="13.88671875" style="1" customWidth="1"/>
    <col min="6" max="6" width="8.5546875" style="1"/>
    <col min="7" max="7" width="13.21875" style="1" customWidth="1"/>
    <col min="8" max="8" width="16.5546875" style="1" customWidth="1"/>
    <col min="9" max="9" width="12.6640625" style="1" customWidth="1"/>
    <col min="10" max="10" width="1.88671875" style="1" customWidth="1"/>
    <col min="11" max="11" width="1.5546875" style="1" customWidth="1"/>
    <col min="12" max="12" width="1.6640625" style="1" customWidth="1"/>
    <col min="13" max="13" width="0.21875" style="1" hidden="1" customWidth="1"/>
    <col min="14" max="14" width="10.109375" style="1" hidden="1" customWidth="1"/>
    <col min="15" max="16" width="8.5546875" style="1" hidden="1" customWidth="1"/>
    <col min="17" max="17" width="0.77734375" style="1" hidden="1" customWidth="1"/>
    <col min="18" max="18" width="8.5546875" style="1" hidden="1" customWidth="1"/>
    <col min="19" max="20" width="8.5546875" style="1"/>
    <col min="21" max="21" width="8" style="1" customWidth="1"/>
    <col min="22" max="22" width="0.109375" style="1" hidden="1" customWidth="1"/>
    <col min="23" max="23" width="0.21875" style="1" hidden="1" customWidth="1"/>
    <col min="24" max="24" width="0.33203125" style="1" hidden="1" customWidth="1"/>
    <col min="25" max="27" width="8.5546875" style="1" hidden="1" customWidth="1"/>
    <col min="28" max="28" width="0.109375" style="1" hidden="1" customWidth="1"/>
    <col min="29" max="31" width="8.5546875" style="1" hidden="1" customWidth="1"/>
    <col min="32" max="32" width="0.109375" style="1" hidden="1" customWidth="1"/>
    <col min="33" max="34" width="8.5546875" style="1" hidden="1" customWidth="1"/>
    <col min="35" max="16375" width="8.5546875" style="1"/>
  </cols>
  <sheetData>
    <row r="1" spans="1:23" x14ac:dyDescent="0.3">
      <c r="A1" s="1"/>
      <c r="D1" s="21"/>
      <c r="E1" s="21"/>
      <c r="F1" s="26" t="s">
        <v>28</v>
      </c>
      <c r="G1" s="26"/>
      <c r="H1" s="26"/>
      <c r="I1" s="26"/>
      <c r="V1" s="1" t="s">
        <v>19</v>
      </c>
    </row>
    <row r="2" spans="1:23" x14ac:dyDescent="0.3">
      <c r="A2" s="1"/>
      <c r="D2" s="21"/>
      <c r="E2" s="21"/>
      <c r="F2" s="26"/>
      <c r="G2" s="26"/>
      <c r="H2" s="26"/>
      <c r="I2" s="26"/>
      <c r="V2" s="1" t="s">
        <v>5</v>
      </c>
    </row>
    <row r="3" spans="1:23" ht="15" customHeight="1" x14ac:dyDescent="0.3">
      <c r="A3" s="1"/>
      <c r="D3" s="19" t="s">
        <v>3</v>
      </c>
      <c r="E3" s="20"/>
      <c r="F3" s="20"/>
      <c r="G3" s="22">
        <v>50000</v>
      </c>
      <c r="H3" s="22"/>
      <c r="I3" s="23"/>
    </row>
    <row r="4" spans="1:23" ht="15" customHeight="1" x14ac:dyDescent="0.3">
      <c r="A4" s="1"/>
      <c r="D4" s="19" t="s">
        <v>4</v>
      </c>
      <c r="E4" s="20"/>
      <c r="F4" s="20"/>
      <c r="G4" s="24" t="s">
        <v>8</v>
      </c>
      <c r="H4" s="24"/>
      <c r="I4" s="25"/>
    </row>
    <row r="5" spans="1:23" ht="15" customHeight="1" x14ac:dyDescent="0.3">
      <c r="A5" s="1"/>
      <c r="D5" s="19" t="s">
        <v>6</v>
      </c>
      <c r="E5" s="20"/>
      <c r="F5" s="20"/>
      <c r="G5" s="24" t="s">
        <v>5</v>
      </c>
      <c r="H5" s="24"/>
      <c r="I5" s="25"/>
    </row>
    <row r="6" spans="1:23" ht="15" customHeight="1" x14ac:dyDescent="0.3">
      <c r="A6" s="1"/>
      <c r="D6" s="19" t="s">
        <v>20</v>
      </c>
      <c r="E6" s="20"/>
      <c r="F6" s="20"/>
      <c r="G6" s="32">
        <v>0.3</v>
      </c>
      <c r="H6" s="32"/>
      <c r="I6" s="33"/>
      <c r="V6" s="2">
        <v>0</v>
      </c>
      <c r="W6" s="1" t="s">
        <v>9</v>
      </c>
    </row>
    <row r="7" spans="1:23" ht="15" customHeight="1" x14ac:dyDescent="0.3">
      <c r="A7" s="1"/>
      <c r="D7" s="19" t="s">
        <v>2</v>
      </c>
      <c r="E7" s="20"/>
      <c r="F7" s="20"/>
      <c r="G7" s="34">
        <v>12</v>
      </c>
      <c r="H7" s="34"/>
      <c r="I7" s="35"/>
      <c r="V7" s="2">
        <v>2.5000000000000001E-2</v>
      </c>
      <c r="W7" s="1" t="s">
        <v>8</v>
      </c>
    </row>
    <row r="8" spans="1:23" ht="15" customHeight="1" x14ac:dyDescent="0.3">
      <c r="A8" s="1"/>
      <c r="D8" s="19" t="s">
        <v>15</v>
      </c>
      <c r="E8" s="20"/>
      <c r="F8" s="20"/>
      <c r="G8" s="36">
        <f>XIRR(I15:I39,B15:B39)</f>
        <v>0.43085806965827944</v>
      </c>
      <c r="H8" s="36"/>
      <c r="I8" s="37"/>
      <c r="N8" s="14"/>
    </row>
    <row r="9" spans="1:23" ht="15" customHeight="1" x14ac:dyDescent="0.3">
      <c r="A9" s="1"/>
      <c r="D9" s="41" t="s">
        <v>22</v>
      </c>
      <c r="E9" s="42"/>
      <c r="F9" s="43"/>
      <c r="G9" s="44">
        <f>(G10/G3)/N16</f>
        <v>4.5153177869227236E-4</v>
      </c>
      <c r="H9" s="45"/>
      <c r="I9" s="46"/>
    </row>
    <row r="10" spans="1:23" ht="15" customHeight="1" x14ac:dyDescent="0.3">
      <c r="A10" s="1"/>
      <c r="D10" s="19" t="s">
        <v>16</v>
      </c>
      <c r="E10" s="20"/>
      <c r="F10" s="20"/>
      <c r="G10" s="38">
        <f>SUM(E16:E39)+SUM(F16:F39)+SUM(G15:G39)-G3</f>
        <v>16458.333333333328</v>
      </c>
      <c r="H10" s="38"/>
      <c r="I10" s="39"/>
    </row>
    <row r="11" spans="1:23" ht="15" customHeight="1" x14ac:dyDescent="0.3">
      <c r="A11" s="1"/>
      <c r="D11" s="19" t="s">
        <v>17</v>
      </c>
      <c r="E11" s="20"/>
      <c r="F11" s="20"/>
      <c r="G11" s="38">
        <f>SUM(E16:E39)+SUM(F16:F39)+SUM(G15:G39)</f>
        <v>66458.333333333328</v>
      </c>
      <c r="H11" s="38"/>
      <c r="I11" s="39"/>
      <c r="N11" s="15"/>
    </row>
    <row r="12" spans="1:23" ht="10.5" customHeight="1" x14ac:dyDescent="0.3"/>
    <row r="13" spans="1:23" x14ac:dyDescent="0.3">
      <c r="A13" s="1"/>
      <c r="D13" s="40" t="s">
        <v>14</v>
      </c>
      <c r="E13" s="40"/>
      <c r="F13" s="40"/>
      <c r="G13" s="40"/>
      <c r="H13" s="40"/>
      <c r="I13" s="40"/>
      <c r="M13" s="1" t="s">
        <v>23</v>
      </c>
      <c r="N13" s="16">
        <f ca="1">TODAY()</f>
        <v>45642</v>
      </c>
    </row>
    <row r="14" spans="1:23" s="3" customFormat="1" ht="72" x14ac:dyDescent="0.3">
      <c r="A14" s="4"/>
      <c r="B14" s="5" t="s">
        <v>1</v>
      </c>
      <c r="C14" s="5" t="s">
        <v>0</v>
      </c>
      <c r="D14" s="12" t="s">
        <v>18</v>
      </c>
      <c r="E14" s="12" t="s">
        <v>11</v>
      </c>
      <c r="F14" s="12" t="s">
        <v>10</v>
      </c>
      <c r="G14" s="12" t="s">
        <v>12</v>
      </c>
      <c r="H14" s="12" t="s">
        <v>13</v>
      </c>
      <c r="I14" s="12" t="s">
        <v>7</v>
      </c>
      <c r="M14" s="1" t="s">
        <v>24</v>
      </c>
      <c r="N14" s="16">
        <f ca="1">N13-DAY(N13)+1</f>
        <v>45627</v>
      </c>
    </row>
    <row r="15" spans="1:23" ht="14.55" hidden="1" customHeight="1" x14ac:dyDescent="0.3">
      <c r="A15" s="6"/>
      <c r="B15" s="7">
        <v>44075</v>
      </c>
      <c r="C15" s="8"/>
      <c r="D15" s="9">
        <v>0</v>
      </c>
      <c r="E15" s="10"/>
      <c r="F15" s="10"/>
      <c r="G15" s="10"/>
      <c r="H15" s="10">
        <f>G3</f>
        <v>50000</v>
      </c>
      <c r="I15" s="10">
        <f>-G3+G16</f>
        <v>-48750</v>
      </c>
      <c r="N15" s="16"/>
    </row>
    <row r="16" spans="1:23" x14ac:dyDescent="0.3">
      <c r="A16" s="6"/>
      <c r="B16" s="7">
        <v>44105</v>
      </c>
      <c r="C16" s="11">
        <f>B16-B15</f>
        <v>30</v>
      </c>
      <c r="D16" s="9">
        <v>1</v>
      </c>
      <c r="E16" s="10">
        <f t="shared" ref="E16:E39" si="0">IF(D16&gt;$G$7,0,IF(AND($G$5=$V$2,D16&lt;$G$7),0,IF(AND(OR($D$16&lt;$G$7,$D$16=$G$7),$G$5=$V$1),$G$3/$G$7,$G$3)))</f>
        <v>0</v>
      </c>
      <c r="F16" s="10">
        <f t="shared" ref="F16:F39" si="1">H15/360*$G$6*C16</f>
        <v>1250</v>
      </c>
      <c r="G16" s="10">
        <f>IF(G4=W7,G3*V7,V6)</f>
        <v>1250</v>
      </c>
      <c r="H16" s="10">
        <f>G3-E16</f>
        <v>50000</v>
      </c>
      <c r="I16" s="10">
        <f>E16+F16+G16</f>
        <v>2500</v>
      </c>
      <c r="M16" s="1" t="s">
        <v>25</v>
      </c>
      <c r="N16" s="17">
        <f>SUM(C16:C39)</f>
        <v>729</v>
      </c>
    </row>
    <row r="17" spans="1:14" x14ac:dyDescent="0.3">
      <c r="A17" s="6"/>
      <c r="B17" s="7">
        <v>44136</v>
      </c>
      <c r="C17" s="11">
        <f t="shared" ref="C17:C39" si="2">B17-B16</f>
        <v>31</v>
      </c>
      <c r="D17" s="9">
        <v>2</v>
      </c>
      <c r="E17" s="10">
        <f t="shared" si="0"/>
        <v>0</v>
      </c>
      <c r="F17" s="10">
        <f t="shared" si="1"/>
        <v>1291.6666666666665</v>
      </c>
      <c r="G17" s="10"/>
      <c r="H17" s="10">
        <f>H16-E17</f>
        <v>50000</v>
      </c>
      <c r="I17" s="10">
        <f t="shared" ref="I17:I39" si="3">E17+F17+G17</f>
        <v>1291.6666666666665</v>
      </c>
      <c r="M17" s="1" t="s">
        <v>26</v>
      </c>
      <c r="N17" s="18">
        <f>(G10/G3)/N16</f>
        <v>4.5153177869227236E-4</v>
      </c>
    </row>
    <row r="18" spans="1:14" x14ac:dyDescent="0.3">
      <c r="A18" s="6"/>
      <c r="B18" s="7">
        <v>44166</v>
      </c>
      <c r="C18" s="11">
        <f t="shared" si="2"/>
        <v>30</v>
      </c>
      <c r="D18" s="9">
        <v>3</v>
      </c>
      <c r="E18" s="10">
        <f t="shared" si="0"/>
        <v>0</v>
      </c>
      <c r="F18" s="10">
        <f t="shared" si="1"/>
        <v>1250</v>
      </c>
      <c r="G18" s="10"/>
      <c r="H18" s="10">
        <f t="shared" ref="H18:H39" si="4">H17-E18</f>
        <v>50000</v>
      </c>
      <c r="I18" s="10">
        <f t="shared" si="3"/>
        <v>1250</v>
      </c>
      <c r="M18" s="3"/>
      <c r="N18" s="3"/>
    </row>
    <row r="19" spans="1:14" x14ac:dyDescent="0.3">
      <c r="A19" s="6"/>
      <c r="B19" s="7">
        <v>44197</v>
      </c>
      <c r="C19" s="11">
        <f t="shared" si="2"/>
        <v>31</v>
      </c>
      <c r="D19" s="9">
        <v>4</v>
      </c>
      <c r="E19" s="10">
        <f t="shared" si="0"/>
        <v>0</v>
      </c>
      <c r="F19" s="10">
        <f t="shared" si="1"/>
        <v>1291.6666666666665</v>
      </c>
      <c r="G19" s="10"/>
      <c r="H19" s="10">
        <f t="shared" si="4"/>
        <v>50000</v>
      </c>
      <c r="I19" s="10">
        <f t="shared" si="3"/>
        <v>1291.6666666666665</v>
      </c>
    </row>
    <row r="20" spans="1:14" x14ac:dyDescent="0.3">
      <c r="A20" s="6"/>
      <c r="B20" s="7">
        <v>44228</v>
      </c>
      <c r="C20" s="11">
        <f t="shared" si="2"/>
        <v>31</v>
      </c>
      <c r="D20" s="9">
        <v>5</v>
      </c>
      <c r="E20" s="10">
        <f t="shared" si="0"/>
        <v>0</v>
      </c>
      <c r="F20" s="10">
        <f t="shared" si="1"/>
        <v>1291.6666666666665</v>
      </c>
      <c r="G20" s="10"/>
      <c r="H20" s="10">
        <f t="shared" si="4"/>
        <v>50000</v>
      </c>
      <c r="I20" s="10">
        <f t="shared" si="3"/>
        <v>1291.6666666666665</v>
      </c>
    </row>
    <row r="21" spans="1:14" x14ac:dyDescent="0.3">
      <c r="A21" s="6"/>
      <c r="B21" s="7">
        <v>44256</v>
      </c>
      <c r="C21" s="11">
        <f t="shared" si="2"/>
        <v>28</v>
      </c>
      <c r="D21" s="9">
        <v>6</v>
      </c>
      <c r="E21" s="10">
        <f t="shared" si="0"/>
        <v>0</v>
      </c>
      <c r="F21" s="10">
        <f t="shared" si="1"/>
        <v>1166.6666666666665</v>
      </c>
      <c r="G21" s="10"/>
      <c r="H21" s="10">
        <f t="shared" si="4"/>
        <v>50000</v>
      </c>
      <c r="I21" s="10">
        <f t="shared" si="3"/>
        <v>1166.6666666666665</v>
      </c>
    </row>
    <row r="22" spans="1:14" x14ac:dyDescent="0.3">
      <c r="A22" s="6"/>
      <c r="B22" s="7">
        <v>44287</v>
      </c>
      <c r="C22" s="11">
        <f t="shared" si="2"/>
        <v>31</v>
      </c>
      <c r="D22" s="9">
        <v>7</v>
      </c>
      <c r="E22" s="10">
        <f t="shared" si="0"/>
        <v>0</v>
      </c>
      <c r="F22" s="10">
        <f t="shared" si="1"/>
        <v>1291.6666666666665</v>
      </c>
      <c r="G22" s="10"/>
      <c r="H22" s="10">
        <f t="shared" si="4"/>
        <v>50000</v>
      </c>
      <c r="I22" s="10">
        <f t="shared" si="3"/>
        <v>1291.6666666666665</v>
      </c>
    </row>
    <row r="23" spans="1:14" x14ac:dyDescent="0.3">
      <c r="A23" s="6"/>
      <c r="B23" s="7">
        <v>44317</v>
      </c>
      <c r="C23" s="11">
        <f t="shared" si="2"/>
        <v>30</v>
      </c>
      <c r="D23" s="9">
        <v>8</v>
      </c>
      <c r="E23" s="10">
        <f t="shared" si="0"/>
        <v>0</v>
      </c>
      <c r="F23" s="10">
        <f t="shared" si="1"/>
        <v>1250</v>
      </c>
      <c r="G23" s="10"/>
      <c r="H23" s="10">
        <f t="shared" si="4"/>
        <v>50000</v>
      </c>
      <c r="I23" s="10">
        <f t="shared" si="3"/>
        <v>1250</v>
      </c>
    </row>
    <row r="24" spans="1:14" x14ac:dyDescent="0.3">
      <c r="A24" s="6"/>
      <c r="B24" s="7">
        <v>44348</v>
      </c>
      <c r="C24" s="11">
        <f t="shared" si="2"/>
        <v>31</v>
      </c>
      <c r="D24" s="9">
        <v>9</v>
      </c>
      <c r="E24" s="10">
        <f t="shared" si="0"/>
        <v>0</v>
      </c>
      <c r="F24" s="10">
        <f t="shared" si="1"/>
        <v>1291.6666666666665</v>
      </c>
      <c r="G24" s="10"/>
      <c r="H24" s="10">
        <f t="shared" si="4"/>
        <v>50000</v>
      </c>
      <c r="I24" s="10">
        <f t="shared" si="3"/>
        <v>1291.6666666666665</v>
      </c>
    </row>
    <row r="25" spans="1:14" x14ac:dyDescent="0.3">
      <c r="A25" s="6"/>
      <c r="B25" s="7">
        <v>44378</v>
      </c>
      <c r="C25" s="11">
        <f t="shared" si="2"/>
        <v>30</v>
      </c>
      <c r="D25" s="9">
        <v>10</v>
      </c>
      <c r="E25" s="10">
        <f t="shared" si="0"/>
        <v>0</v>
      </c>
      <c r="F25" s="10">
        <f t="shared" si="1"/>
        <v>1250</v>
      </c>
      <c r="G25" s="10"/>
      <c r="H25" s="10">
        <f t="shared" si="4"/>
        <v>50000</v>
      </c>
      <c r="I25" s="10">
        <f t="shared" si="3"/>
        <v>1250</v>
      </c>
    </row>
    <row r="26" spans="1:14" x14ac:dyDescent="0.3">
      <c r="A26" s="6"/>
      <c r="B26" s="7">
        <v>44409</v>
      </c>
      <c r="C26" s="11">
        <f t="shared" si="2"/>
        <v>31</v>
      </c>
      <c r="D26" s="9">
        <v>11</v>
      </c>
      <c r="E26" s="10">
        <f t="shared" si="0"/>
        <v>0</v>
      </c>
      <c r="F26" s="10">
        <f t="shared" si="1"/>
        <v>1291.6666666666665</v>
      </c>
      <c r="G26" s="10"/>
      <c r="H26" s="10">
        <f t="shared" si="4"/>
        <v>50000</v>
      </c>
      <c r="I26" s="10">
        <f t="shared" si="3"/>
        <v>1291.6666666666665</v>
      </c>
    </row>
    <row r="27" spans="1:14" x14ac:dyDescent="0.3">
      <c r="A27" s="6"/>
      <c r="B27" s="7">
        <v>44440</v>
      </c>
      <c r="C27" s="11">
        <f t="shared" si="2"/>
        <v>31</v>
      </c>
      <c r="D27" s="9">
        <v>12</v>
      </c>
      <c r="E27" s="10">
        <f t="shared" si="0"/>
        <v>50000</v>
      </c>
      <c r="F27" s="10">
        <f t="shared" si="1"/>
        <v>1291.6666666666665</v>
      </c>
      <c r="G27" s="10"/>
      <c r="H27" s="10">
        <f t="shared" si="4"/>
        <v>0</v>
      </c>
      <c r="I27" s="10">
        <f t="shared" si="3"/>
        <v>51291.666666666664</v>
      </c>
    </row>
    <row r="28" spans="1:14" hidden="1" x14ac:dyDescent="0.3">
      <c r="A28" s="6"/>
      <c r="B28" s="7">
        <v>44470</v>
      </c>
      <c r="C28" s="11">
        <f t="shared" si="2"/>
        <v>30</v>
      </c>
      <c r="D28" s="9">
        <v>13</v>
      </c>
      <c r="E28" s="10">
        <f t="shared" si="0"/>
        <v>0</v>
      </c>
      <c r="F28" s="10">
        <f t="shared" si="1"/>
        <v>0</v>
      </c>
      <c r="G28" s="10"/>
      <c r="H28" s="10">
        <f t="shared" si="4"/>
        <v>0</v>
      </c>
      <c r="I28" s="10">
        <f t="shared" si="3"/>
        <v>0</v>
      </c>
    </row>
    <row r="29" spans="1:14" hidden="1" x14ac:dyDescent="0.3">
      <c r="A29" s="6"/>
      <c r="B29" s="7">
        <v>44501</v>
      </c>
      <c r="C29" s="11">
        <f t="shared" si="2"/>
        <v>31</v>
      </c>
      <c r="D29" s="9">
        <v>14</v>
      </c>
      <c r="E29" s="10">
        <f t="shared" si="0"/>
        <v>0</v>
      </c>
      <c r="F29" s="10">
        <f t="shared" si="1"/>
        <v>0</v>
      </c>
      <c r="G29" s="10"/>
      <c r="H29" s="10">
        <f t="shared" si="4"/>
        <v>0</v>
      </c>
      <c r="I29" s="10">
        <f t="shared" si="3"/>
        <v>0</v>
      </c>
    </row>
    <row r="30" spans="1:14" hidden="1" x14ac:dyDescent="0.3">
      <c r="A30" s="6"/>
      <c r="B30" s="7">
        <v>44531</v>
      </c>
      <c r="C30" s="11">
        <f t="shared" si="2"/>
        <v>30</v>
      </c>
      <c r="D30" s="9">
        <v>15</v>
      </c>
      <c r="E30" s="10">
        <f t="shared" si="0"/>
        <v>0</v>
      </c>
      <c r="F30" s="10">
        <f t="shared" si="1"/>
        <v>0</v>
      </c>
      <c r="G30" s="10"/>
      <c r="H30" s="10">
        <f t="shared" si="4"/>
        <v>0</v>
      </c>
      <c r="I30" s="10">
        <f t="shared" si="3"/>
        <v>0</v>
      </c>
    </row>
    <row r="31" spans="1:14" hidden="1" x14ac:dyDescent="0.3">
      <c r="A31" s="6"/>
      <c r="B31" s="7">
        <v>44562</v>
      </c>
      <c r="C31" s="11">
        <f t="shared" si="2"/>
        <v>31</v>
      </c>
      <c r="D31" s="9">
        <v>16</v>
      </c>
      <c r="E31" s="10">
        <f t="shared" si="0"/>
        <v>0</v>
      </c>
      <c r="F31" s="10">
        <f t="shared" si="1"/>
        <v>0</v>
      </c>
      <c r="G31" s="10"/>
      <c r="H31" s="10">
        <f t="shared" si="4"/>
        <v>0</v>
      </c>
      <c r="I31" s="10">
        <f t="shared" si="3"/>
        <v>0</v>
      </c>
    </row>
    <row r="32" spans="1:14" hidden="1" x14ac:dyDescent="0.3">
      <c r="A32" s="6"/>
      <c r="B32" s="7">
        <v>44593</v>
      </c>
      <c r="C32" s="11">
        <f t="shared" si="2"/>
        <v>31</v>
      </c>
      <c r="D32" s="9">
        <v>17</v>
      </c>
      <c r="E32" s="10">
        <f t="shared" si="0"/>
        <v>0</v>
      </c>
      <c r="F32" s="10">
        <f t="shared" si="1"/>
        <v>0</v>
      </c>
      <c r="G32" s="10"/>
      <c r="H32" s="10">
        <f t="shared" si="4"/>
        <v>0</v>
      </c>
      <c r="I32" s="10">
        <f t="shared" si="3"/>
        <v>0</v>
      </c>
    </row>
    <row r="33" spans="1:9" hidden="1" x14ac:dyDescent="0.3">
      <c r="A33" s="6"/>
      <c r="B33" s="7">
        <v>44621</v>
      </c>
      <c r="C33" s="11">
        <f t="shared" si="2"/>
        <v>28</v>
      </c>
      <c r="D33" s="9">
        <v>18</v>
      </c>
      <c r="E33" s="10">
        <f t="shared" si="0"/>
        <v>0</v>
      </c>
      <c r="F33" s="10">
        <f t="shared" si="1"/>
        <v>0</v>
      </c>
      <c r="G33" s="10"/>
      <c r="H33" s="10">
        <f t="shared" si="4"/>
        <v>0</v>
      </c>
      <c r="I33" s="10">
        <f t="shared" si="3"/>
        <v>0</v>
      </c>
    </row>
    <row r="34" spans="1:9" hidden="1" x14ac:dyDescent="0.3">
      <c r="A34" s="6"/>
      <c r="B34" s="7">
        <v>44652</v>
      </c>
      <c r="C34" s="11">
        <f t="shared" si="2"/>
        <v>31</v>
      </c>
      <c r="D34" s="9">
        <v>19</v>
      </c>
      <c r="E34" s="10">
        <f t="shared" si="0"/>
        <v>0</v>
      </c>
      <c r="F34" s="10">
        <f t="shared" si="1"/>
        <v>0</v>
      </c>
      <c r="G34" s="10"/>
      <c r="H34" s="10">
        <f t="shared" si="4"/>
        <v>0</v>
      </c>
      <c r="I34" s="10">
        <f t="shared" si="3"/>
        <v>0</v>
      </c>
    </row>
    <row r="35" spans="1:9" hidden="1" x14ac:dyDescent="0.3">
      <c r="A35" s="6"/>
      <c r="B35" s="7">
        <v>44682</v>
      </c>
      <c r="C35" s="11">
        <f t="shared" si="2"/>
        <v>30</v>
      </c>
      <c r="D35" s="9">
        <v>20</v>
      </c>
      <c r="E35" s="10">
        <f t="shared" si="0"/>
        <v>0</v>
      </c>
      <c r="F35" s="10">
        <f t="shared" si="1"/>
        <v>0</v>
      </c>
      <c r="G35" s="10"/>
      <c r="H35" s="10">
        <f t="shared" si="4"/>
        <v>0</v>
      </c>
      <c r="I35" s="10">
        <f t="shared" si="3"/>
        <v>0</v>
      </c>
    </row>
    <row r="36" spans="1:9" hidden="1" x14ac:dyDescent="0.3">
      <c r="A36" s="6"/>
      <c r="B36" s="7">
        <v>44713</v>
      </c>
      <c r="C36" s="11">
        <f t="shared" si="2"/>
        <v>31</v>
      </c>
      <c r="D36" s="9">
        <v>21</v>
      </c>
      <c r="E36" s="10">
        <f t="shared" si="0"/>
        <v>0</v>
      </c>
      <c r="F36" s="10">
        <f t="shared" si="1"/>
        <v>0</v>
      </c>
      <c r="G36" s="10"/>
      <c r="H36" s="10">
        <f t="shared" si="4"/>
        <v>0</v>
      </c>
      <c r="I36" s="10">
        <f t="shared" si="3"/>
        <v>0</v>
      </c>
    </row>
    <row r="37" spans="1:9" hidden="1" x14ac:dyDescent="0.3">
      <c r="A37" s="6"/>
      <c r="B37" s="7">
        <v>44743</v>
      </c>
      <c r="C37" s="11">
        <f t="shared" si="2"/>
        <v>30</v>
      </c>
      <c r="D37" s="9">
        <v>22</v>
      </c>
      <c r="E37" s="10">
        <f t="shared" si="0"/>
        <v>0</v>
      </c>
      <c r="F37" s="10">
        <f t="shared" si="1"/>
        <v>0</v>
      </c>
      <c r="G37" s="10"/>
      <c r="H37" s="10">
        <f t="shared" si="4"/>
        <v>0</v>
      </c>
      <c r="I37" s="10">
        <f t="shared" si="3"/>
        <v>0</v>
      </c>
    </row>
    <row r="38" spans="1:9" hidden="1" x14ac:dyDescent="0.3">
      <c r="A38" s="6"/>
      <c r="B38" s="7">
        <v>44774</v>
      </c>
      <c r="C38" s="11">
        <f t="shared" si="2"/>
        <v>31</v>
      </c>
      <c r="D38" s="9">
        <v>23</v>
      </c>
      <c r="E38" s="10">
        <f t="shared" si="0"/>
        <v>0</v>
      </c>
      <c r="F38" s="10">
        <f t="shared" si="1"/>
        <v>0</v>
      </c>
      <c r="G38" s="10"/>
      <c r="H38" s="10">
        <f t="shared" si="4"/>
        <v>0</v>
      </c>
      <c r="I38" s="10">
        <f t="shared" si="3"/>
        <v>0</v>
      </c>
    </row>
    <row r="39" spans="1:9" hidden="1" x14ac:dyDescent="0.3">
      <c r="A39" s="6"/>
      <c r="B39" s="7">
        <v>44804</v>
      </c>
      <c r="C39" s="11">
        <f t="shared" si="2"/>
        <v>30</v>
      </c>
      <c r="D39" s="9">
        <v>24</v>
      </c>
      <c r="E39" s="10">
        <f t="shared" si="0"/>
        <v>0</v>
      </c>
      <c r="F39" s="10">
        <f t="shared" si="1"/>
        <v>0</v>
      </c>
      <c r="G39" s="10"/>
      <c r="H39" s="10">
        <f t="shared" si="4"/>
        <v>0</v>
      </c>
      <c r="I39" s="10">
        <f t="shared" si="3"/>
        <v>0</v>
      </c>
    </row>
    <row r="40" spans="1:9" x14ac:dyDescent="0.3">
      <c r="A40" s="1"/>
    </row>
    <row r="41" spans="1:9" ht="172.2" customHeight="1" x14ac:dyDescent="0.3">
      <c r="A41" s="1"/>
      <c r="D41" s="29" t="s">
        <v>27</v>
      </c>
      <c r="E41" s="30"/>
      <c r="F41" s="30"/>
      <c r="G41" s="30"/>
      <c r="H41" s="30"/>
      <c r="I41" s="31"/>
    </row>
    <row r="42" spans="1:9" ht="14.55" customHeight="1" x14ac:dyDescent="0.3">
      <c r="A42" s="1"/>
      <c r="D42" s="13"/>
      <c r="E42" s="13"/>
      <c r="F42" s="13"/>
      <c r="G42" s="13"/>
      <c r="H42" s="13"/>
      <c r="I42" s="13"/>
    </row>
    <row r="43" spans="1:9" x14ac:dyDescent="0.3">
      <c r="D43" s="27" t="s">
        <v>21</v>
      </c>
      <c r="E43" s="28"/>
      <c r="F43" s="28"/>
      <c r="G43" s="28"/>
      <c r="H43" s="28"/>
      <c r="I43" s="28"/>
    </row>
    <row r="44" spans="1:9" ht="28.05" customHeight="1" x14ac:dyDescent="0.3">
      <c r="D44" s="28"/>
      <c r="E44" s="28"/>
      <c r="F44" s="28"/>
      <c r="G44" s="28"/>
      <c r="H44" s="28"/>
      <c r="I44" s="28"/>
    </row>
  </sheetData>
  <sheetProtection algorithmName="SHA-512" hashValue="mn6y+bKJG8xD15CPozx+hxLdX5N9O8TZ0jDgHFZ+LLXYJ9LuYWqxtsMBU7BKtO9syKn8vM4Kbads6kZq7EWhyw==" saltValue="v2hgKiIDxhc0UiAs8Rlu3Q==" spinCount="100000" sheet="1"/>
  <protectedRanges>
    <protectedRange sqref="G3:I5" name="Діапазон1"/>
  </protectedRanges>
  <mergeCells count="23">
    <mergeCell ref="D43:I44"/>
    <mergeCell ref="D10:F10"/>
    <mergeCell ref="D11:F11"/>
    <mergeCell ref="D41:I41"/>
    <mergeCell ref="G5:I5"/>
    <mergeCell ref="G6:I6"/>
    <mergeCell ref="D8:F8"/>
    <mergeCell ref="G7:I7"/>
    <mergeCell ref="G8:I8"/>
    <mergeCell ref="G10:I10"/>
    <mergeCell ref="G11:I11"/>
    <mergeCell ref="D13:I13"/>
    <mergeCell ref="D9:F9"/>
    <mergeCell ref="G9:I9"/>
    <mergeCell ref="D5:F5"/>
    <mergeCell ref="D6:F6"/>
    <mergeCell ref="D7:F7"/>
    <mergeCell ref="D1:E2"/>
    <mergeCell ref="G3:I3"/>
    <mergeCell ref="G4:I4"/>
    <mergeCell ref="F1:I2"/>
    <mergeCell ref="D3:F3"/>
    <mergeCell ref="D4:F4"/>
  </mergeCells>
  <dataValidations count="4">
    <dataValidation type="list" allowBlank="1" showInputMessage="1" showErrorMessage="1" sqref="G5" xr:uid="{00000000-0002-0000-0000-000000000000}">
      <formula1>$V$1:$V$2</formula1>
    </dataValidation>
    <dataValidation type="list" allowBlank="1" showInputMessage="1" showErrorMessage="1" sqref="G4" xr:uid="{00000000-0002-0000-0000-000001000000}">
      <formula1>$W$6:$W$7</formula1>
    </dataValidation>
    <dataValidation type="whole" allowBlank="1" showInputMessage="1" showErrorMessage="1" sqref="G3:I3" xr:uid="{00000000-0002-0000-0000-000002000000}">
      <formula1>5000</formula1>
      <formula2>100000</formula2>
    </dataValidation>
    <dataValidation type="whole" allowBlank="1" showInputMessage="1" showErrorMessage="1" sqref="G7:I7" xr:uid="{E301D733-76D3-4869-931E-83DA580CDDDE}">
      <formula1>1</formula1>
      <formula2>12</formula2>
    </dataValidation>
  </dataValidations>
  <pageMargins left="0.7" right="0.7" top="0.75" bottom="0.75" header="0.3" footer="0.3"/>
  <pageSetup paperSize="9" scale="82" orientation="portrait" verticalDpi="9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Овердрафт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Фуртак Олег Ігорович</dc:creator>
  <cp:lastModifiedBy>Король Ірина Віталіївна</cp:lastModifiedBy>
  <cp:lastPrinted>2020-11-26T22:32:10Z</cp:lastPrinted>
  <dcterms:created xsi:type="dcterms:W3CDTF">2020-09-18T07:21:21Z</dcterms:created>
  <dcterms:modified xsi:type="dcterms:W3CDTF">2024-12-16T09:55:05Z</dcterms:modified>
</cp:coreProperties>
</file>